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340" windowHeight="7110" activeTab="0"/>
  </bookViews>
  <sheets>
    <sheet name="SIG" sheetId="1" r:id="rId1"/>
    <sheet name="CAF" sheetId="2" r:id="rId2"/>
    <sheet name="Ebitda" sheetId="3" r:id="rId3"/>
    <sheet name="FCF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<sst xmlns="http://schemas.openxmlformats.org/spreadsheetml/2006/main" count="200" uniqueCount="84">
  <si>
    <t xml:space="preserve"> </t>
  </si>
  <si>
    <t>Société ONYX : Soldes Intermédiaires de Gestion</t>
  </si>
  <si>
    <t>+</t>
  </si>
  <si>
    <t>ventes de marchandises</t>
  </si>
  <si>
    <t>-</t>
  </si>
  <si>
    <t>achats de marchandises</t>
  </si>
  <si>
    <t>variation de stock marchandises</t>
  </si>
  <si>
    <t>Marge commerciale</t>
  </si>
  <si>
    <t>production vendue</t>
  </si>
  <si>
    <t>production stockée</t>
  </si>
  <si>
    <t>production immobilisée</t>
  </si>
  <si>
    <t>Production de l'exercice</t>
  </si>
  <si>
    <t>achats de matières et autres appro</t>
  </si>
  <si>
    <t>variation de stock matières et appro</t>
  </si>
  <si>
    <t>autres achats et charges externes</t>
  </si>
  <si>
    <t>Valeur ajoutée</t>
  </si>
  <si>
    <t>subventions d'exploitation</t>
  </si>
  <si>
    <t>impôts et taxes</t>
  </si>
  <si>
    <t>salaires et traitements</t>
  </si>
  <si>
    <t>charges sociales</t>
  </si>
  <si>
    <t>Excédent brut d'exploitation</t>
  </si>
  <si>
    <t>reprises sur amort et provisions, transfert de charges</t>
  </si>
  <si>
    <t>autres produits</t>
  </si>
  <si>
    <t>dotations aux amortissements</t>
  </si>
  <si>
    <t>dotations aux dépréciations</t>
  </si>
  <si>
    <t>autres charges</t>
  </si>
  <si>
    <t>Résultat d'exploitation</t>
  </si>
  <si>
    <t>produits de participations</t>
  </si>
  <si>
    <t xml:space="preserve">autres intérêts </t>
  </si>
  <si>
    <t>reprise provisions et transfert de charges</t>
  </si>
  <si>
    <t>différences positives de change</t>
  </si>
  <si>
    <t>produits ntes sur VMP</t>
  </si>
  <si>
    <t>total des produits financiers</t>
  </si>
  <si>
    <t>dotations aux amorts et provisions</t>
  </si>
  <si>
    <t>intérêts et charges assimilées</t>
  </si>
  <si>
    <t>différence négatives de change</t>
  </si>
  <si>
    <t>charges nettes sur cessions de VMP</t>
  </si>
  <si>
    <t>total des charges financières</t>
  </si>
  <si>
    <t>Résultat courant avant IS</t>
  </si>
  <si>
    <t>produits exceptionnels sur opérations de gestion</t>
  </si>
  <si>
    <t>produits exceptionnels sur opérations en capital</t>
  </si>
  <si>
    <t>reprises sur amort et provisions &amp; transfer de charges</t>
  </si>
  <si>
    <t>total des produits exceptionnels</t>
  </si>
  <si>
    <t>charges exceptionnelles sur opérations de gestion</t>
  </si>
  <si>
    <t>charges exceptionnelles sur opérations en capital</t>
  </si>
  <si>
    <t>dotations aux amort et provisions</t>
  </si>
  <si>
    <t>total des charges exceptionnelles</t>
  </si>
  <si>
    <t>Résultat exceptionnel</t>
  </si>
  <si>
    <t>participation des salariés</t>
  </si>
  <si>
    <t>impôt sur les bénéfices</t>
  </si>
  <si>
    <t>Résultat net</t>
  </si>
  <si>
    <t>société ONYX : Capacité d'Auto Financement</t>
  </si>
  <si>
    <t>transfert de charges exploitation</t>
  </si>
  <si>
    <t>+/-</t>
  </si>
  <si>
    <t>quote-parts de résultat sur opérations faites en commun</t>
  </si>
  <si>
    <t>total produits financiers</t>
  </si>
  <si>
    <t>dotations aux provisions financières</t>
  </si>
  <si>
    <t>total charges financières</t>
  </si>
  <si>
    <t>reprises sur provisions financières</t>
  </si>
  <si>
    <t>total produits exceptionnels</t>
  </si>
  <si>
    <t>produits des cessions d'immob</t>
  </si>
  <si>
    <t>quote-part des subventions d'investissement virée au résultat</t>
  </si>
  <si>
    <t>reprise sur provisions exceptionnelles</t>
  </si>
  <si>
    <t>total charges exceptionnelles</t>
  </si>
  <si>
    <t>valeur comptable des immob cédées</t>
  </si>
  <si>
    <t>dotations aux amort et provisions exceptionnels</t>
  </si>
  <si>
    <t>CAF</t>
  </si>
  <si>
    <t>exploitation</t>
  </si>
  <si>
    <t>financier</t>
  </si>
  <si>
    <t>exceptionnel</t>
  </si>
  <si>
    <t>reprise sur amort et provisions</t>
  </si>
  <si>
    <t>écart</t>
  </si>
  <si>
    <t>Société ONYX : EBITDA</t>
  </si>
  <si>
    <t>EBITDA</t>
  </si>
  <si>
    <t>à partir de l'EBE</t>
  </si>
  <si>
    <t>à partir du Rex</t>
  </si>
  <si>
    <t>Société ONYX : Free Cash Flow</t>
  </si>
  <si>
    <t>XXXXXXXXXXXXXXXXXXXXXXXXXXXXXXXXXXXXXXXXXXXXXXXXXXXXXXXXXXXXXXXXXXXXXXXXX</t>
  </si>
  <si>
    <t>Cash Flow</t>
  </si>
  <si>
    <t>Résu net hors amort/provisions</t>
  </si>
  <si>
    <t>Variation du BFR</t>
  </si>
  <si>
    <t>investissements courants</t>
  </si>
  <si>
    <t>Free cash flow</t>
  </si>
  <si>
    <t>hypothèse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</si>
</sst>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64" fontId="0" fillId="0" borderId="0" xfId="47" applyNumberFormat="1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64" fontId="4" fillId="33" borderId="11" xfId="47" applyNumberFormat="1" applyFont="1" applyFill="1" applyBorder="1" applyAlignment="1">
      <alignment/>
    </xf>
    <xf numFmtId="0" fontId="4" fillId="0" borderId="0" xfId="0" applyFont="1" applyAlignment="1">
      <alignment/>
    </xf>
    <xf numFmtId="164" fontId="4" fillId="0" borderId="10" xfId="47" applyNumberFormat="1" applyFont="1" applyBorder="1" applyAlignment="1">
      <alignment/>
    </xf>
    <xf numFmtId="164" fontId="4" fillId="33" borderId="0" xfId="47" applyNumberFormat="1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3" fillId="34" borderId="0" xfId="0" applyFont="1" applyFill="1" applyAlignment="1">
      <alignment/>
    </xf>
    <xf numFmtId="164" fontId="3" fillId="34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64" fontId="9" fillId="33" borderId="11" xfId="47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164" fontId="11" fillId="33" borderId="11" xfId="47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Fichiers\K014010\sauvegarde%20EVOLIX\Personnel\LFRITIG\pr&#233;sentation%20expertm&#233;tier\Ensiie\compta%20gene\sujets%20examen\sujet%20200112\corrig&#233;%20Onyx%20%202011-12%20examen%2020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 annexe 1"/>
      <sheetName val="bilan fonctionnel annexe 2"/>
      <sheetName val="var fdr bfr tréso annexe 3"/>
      <sheetName val="ratios fin annexe 4"/>
      <sheetName val="compte résu annexe 5"/>
      <sheetName val="SIG annexe 6"/>
      <sheetName val="CAF annexe 7"/>
      <sheetName val="tab finan annexe 8"/>
      <sheetName val="tab finan annexe 9"/>
    </sheetNames>
    <sheetDataSet>
      <sheetData sheetId="5">
        <row r="31">
          <cell r="F31">
            <v>1018190</v>
          </cell>
          <cell r="G31">
            <v>595704</v>
          </cell>
        </row>
        <row r="79">
          <cell r="F79">
            <v>779776</v>
          </cell>
          <cell r="G79">
            <v>36865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N41" sqref="N41:O42"/>
    </sheetView>
  </sheetViews>
  <sheetFormatPr defaultColWidth="11.421875" defaultRowHeight="12.75"/>
  <cols>
    <col min="1" max="1" width="3.421875" style="0" customWidth="1"/>
    <col min="6" max="7" width="12.7109375" style="0" bestFit="1" customWidth="1"/>
    <col min="9" max="9" width="11.421875" style="18" customWidth="1"/>
    <col min="14" max="14" width="13.00390625" style="0" customWidth="1"/>
    <col min="15" max="15" width="14.8515625" style="0" customWidth="1"/>
  </cols>
  <sheetData>
    <row r="1" ht="12.75">
      <c r="E1" t="s">
        <v>0</v>
      </c>
    </row>
    <row r="2" spans="2:4" ht="18">
      <c r="B2" s="1" t="s">
        <v>1</v>
      </c>
      <c r="D2" s="1"/>
    </row>
    <row r="5" spans="2:15" ht="15.75">
      <c r="B5" s="2"/>
      <c r="C5" s="2"/>
      <c r="D5" s="2"/>
      <c r="E5" s="2"/>
      <c r="F5" s="3">
        <v>40543</v>
      </c>
      <c r="G5" s="3">
        <v>40178</v>
      </c>
      <c r="N5" s="3">
        <v>40543</v>
      </c>
      <c r="O5" s="3">
        <v>40178</v>
      </c>
    </row>
    <row r="6" spans="14:15" ht="12.75">
      <c r="N6" s="5"/>
      <c r="O6" s="5"/>
    </row>
    <row r="7" spans="1:15" ht="12.75">
      <c r="A7" t="s">
        <v>2</v>
      </c>
      <c r="B7" t="s">
        <v>3</v>
      </c>
      <c r="F7" s="4"/>
      <c r="G7" s="4"/>
      <c r="I7" s="18" t="s">
        <v>2</v>
      </c>
      <c r="J7" t="s">
        <v>27</v>
      </c>
      <c r="N7" s="4"/>
      <c r="O7" s="4"/>
    </row>
    <row r="8" spans="1:15" ht="12.75">
      <c r="A8" t="s">
        <v>4</v>
      </c>
      <c r="B8" t="s">
        <v>5</v>
      </c>
      <c r="F8" s="4"/>
      <c r="G8" s="4"/>
      <c r="I8" s="18" t="s">
        <v>2</v>
      </c>
      <c r="J8" t="s">
        <v>28</v>
      </c>
      <c r="N8" s="4"/>
      <c r="O8" s="4"/>
    </row>
    <row r="9" spans="1:15" ht="12.75">
      <c r="A9" t="s">
        <v>4</v>
      </c>
      <c r="B9" t="s">
        <v>6</v>
      </c>
      <c r="F9" s="4"/>
      <c r="G9" s="4"/>
      <c r="I9" s="18" t="s">
        <v>2</v>
      </c>
      <c r="J9" t="s">
        <v>29</v>
      </c>
      <c r="N9" s="4"/>
      <c r="O9" s="4"/>
    </row>
    <row r="10" spans="6:15" ht="13.5" thickBot="1">
      <c r="F10" s="5"/>
      <c r="G10" s="5"/>
      <c r="I10" s="18" t="s">
        <v>2</v>
      </c>
      <c r="J10" t="s">
        <v>30</v>
      </c>
      <c r="N10" s="4"/>
      <c r="O10" s="4"/>
    </row>
    <row r="11" spans="2:15" ht="13.5" thickBot="1">
      <c r="B11" s="6" t="s">
        <v>7</v>
      </c>
      <c r="C11" s="7"/>
      <c r="D11" s="7"/>
      <c r="E11" s="7"/>
      <c r="F11" s="8">
        <f>F7-F8-F9</f>
        <v>0</v>
      </c>
      <c r="G11" s="8">
        <f>G7-G8-G9</f>
        <v>0</v>
      </c>
      <c r="I11" s="18" t="s">
        <v>2</v>
      </c>
      <c r="J11" t="s">
        <v>31</v>
      </c>
      <c r="N11" s="4"/>
      <c r="O11" s="4"/>
    </row>
    <row r="12" spans="6:15" ht="12.75">
      <c r="F12" s="5"/>
      <c r="G12" s="5"/>
      <c r="N12" s="5"/>
      <c r="O12" s="5"/>
    </row>
    <row r="13" spans="1:15" ht="12.75">
      <c r="A13" t="s">
        <v>2</v>
      </c>
      <c r="B13" t="s">
        <v>8</v>
      </c>
      <c r="F13" s="4"/>
      <c r="G13" s="4"/>
      <c r="K13" s="9" t="s">
        <v>32</v>
      </c>
      <c r="N13" s="10">
        <f>SUM(N7:N12)</f>
        <v>0</v>
      </c>
      <c r="O13" s="10">
        <f>SUM(O7:O12)</f>
        <v>0</v>
      </c>
    </row>
    <row r="14" spans="1:15" ht="12.75">
      <c r="A14" t="s">
        <v>2</v>
      </c>
      <c r="B14" t="s">
        <v>9</v>
      </c>
      <c r="F14" s="4"/>
      <c r="G14" s="4"/>
      <c r="N14" s="5"/>
      <c r="O14" s="5"/>
    </row>
    <row r="15" spans="1:15" ht="12.75">
      <c r="A15" t="s">
        <v>2</v>
      </c>
      <c r="B15" t="s">
        <v>10</v>
      </c>
      <c r="F15" s="4"/>
      <c r="G15" s="4"/>
      <c r="I15" s="18" t="s">
        <v>2</v>
      </c>
      <c r="J15" t="s">
        <v>33</v>
      </c>
      <c r="N15" s="4"/>
      <c r="O15" s="4"/>
    </row>
    <row r="16" spans="6:15" ht="13.5" thickBot="1">
      <c r="F16" s="5"/>
      <c r="G16" s="5"/>
      <c r="I16" s="18" t="s">
        <v>2</v>
      </c>
      <c r="J16" t="s">
        <v>34</v>
      </c>
      <c r="N16" s="4"/>
      <c r="O16" s="4"/>
    </row>
    <row r="17" spans="2:15" ht="13.5" thickBot="1">
      <c r="B17" s="6" t="s">
        <v>11</v>
      </c>
      <c r="C17" s="7"/>
      <c r="D17" s="7"/>
      <c r="E17" s="7"/>
      <c r="F17" s="8">
        <f>SUM(F13:F15)</f>
        <v>0</v>
      </c>
      <c r="G17" s="8">
        <f>SUM(G13:G15)</f>
        <v>0</v>
      </c>
      <c r="I17" s="18" t="s">
        <v>2</v>
      </c>
      <c r="J17" t="s">
        <v>35</v>
      </c>
      <c r="N17" s="4"/>
      <c r="O17" s="4"/>
    </row>
    <row r="18" spans="6:15" ht="12.75">
      <c r="F18" s="5"/>
      <c r="G18" s="5"/>
      <c r="I18" s="18" t="s">
        <v>2</v>
      </c>
      <c r="J18" t="s">
        <v>36</v>
      </c>
      <c r="N18" s="4"/>
      <c r="O18" s="4"/>
    </row>
    <row r="19" spans="1:15" ht="12.75">
      <c r="A19" t="s">
        <v>4</v>
      </c>
      <c r="B19" t="s">
        <v>12</v>
      </c>
      <c r="F19" s="4"/>
      <c r="G19" s="4"/>
      <c r="N19" s="5"/>
      <c r="O19" s="5"/>
    </row>
    <row r="20" spans="1:15" ht="12.75">
      <c r="A20" t="s">
        <v>4</v>
      </c>
      <c r="B20" t="s">
        <v>13</v>
      </c>
      <c r="F20" s="4"/>
      <c r="G20" s="4"/>
      <c r="K20" s="9" t="s">
        <v>37</v>
      </c>
      <c r="N20" s="10">
        <f>SUM(N15:N19)</f>
        <v>0</v>
      </c>
      <c r="O20" s="10">
        <f>SUM(O15:O19)</f>
        <v>0</v>
      </c>
    </row>
    <row r="21" spans="1:15" ht="12.75">
      <c r="A21" t="s">
        <v>4</v>
      </c>
      <c r="B21" t="s">
        <v>14</v>
      </c>
      <c r="F21" s="4"/>
      <c r="G21" s="4"/>
      <c r="N21" s="5"/>
      <c r="O21" s="5"/>
    </row>
    <row r="22" spans="6:15" ht="13.5" thickBot="1">
      <c r="F22" s="5"/>
      <c r="G22" s="5"/>
      <c r="N22" s="5"/>
      <c r="O22" s="5"/>
    </row>
    <row r="23" spans="2:15" ht="13.5" thickBot="1">
      <c r="B23" s="6" t="s">
        <v>15</v>
      </c>
      <c r="C23" s="7"/>
      <c r="D23" s="7"/>
      <c r="E23" s="7"/>
      <c r="F23" s="8">
        <f>F11+F17-F19-F20-F21</f>
        <v>0</v>
      </c>
      <c r="G23" s="8">
        <f>G11+G17-G19-G20-G21</f>
        <v>0</v>
      </c>
      <c r="J23" s="6" t="s">
        <v>38</v>
      </c>
      <c r="K23" s="7"/>
      <c r="L23" s="7"/>
      <c r="M23" s="7"/>
      <c r="N23" s="8">
        <f>F38+N13-N20</f>
        <v>0</v>
      </c>
      <c r="O23" s="8">
        <f>G38+O13-O20</f>
        <v>0</v>
      </c>
    </row>
    <row r="24" spans="14:15" ht="12.75">
      <c r="N24" s="5"/>
      <c r="O24" s="5"/>
    </row>
    <row r="25" spans="1:15" ht="12.75">
      <c r="A25" t="s">
        <v>2</v>
      </c>
      <c r="B25" t="s">
        <v>16</v>
      </c>
      <c r="F25" s="4"/>
      <c r="G25" s="4"/>
      <c r="N25" s="5"/>
      <c r="O25" s="5"/>
    </row>
    <row r="26" spans="1:15" ht="12.75">
      <c r="A26" t="s">
        <v>4</v>
      </c>
      <c r="B26" t="s">
        <v>17</v>
      </c>
      <c r="F26" s="4"/>
      <c r="G26" s="4"/>
      <c r="I26" s="18" t="s">
        <v>2</v>
      </c>
      <c r="J26" t="s">
        <v>39</v>
      </c>
      <c r="N26" s="4"/>
      <c r="O26" s="4"/>
    </row>
    <row r="27" spans="1:15" ht="12.75">
      <c r="A27" t="s">
        <v>4</v>
      </c>
      <c r="B27" t="s">
        <v>18</v>
      </c>
      <c r="F27" s="4"/>
      <c r="G27" s="4"/>
      <c r="I27" s="18" t="s">
        <v>2</v>
      </c>
      <c r="J27" t="s">
        <v>40</v>
      </c>
      <c r="N27" s="4"/>
      <c r="O27" s="4"/>
    </row>
    <row r="28" spans="1:15" ht="12.75">
      <c r="A28" t="s">
        <v>4</v>
      </c>
      <c r="B28" t="s">
        <v>19</v>
      </c>
      <c r="F28" s="4"/>
      <c r="G28" s="4"/>
      <c r="I28" s="18" t="s">
        <v>2</v>
      </c>
      <c r="J28" t="s">
        <v>41</v>
      </c>
      <c r="N28" s="4"/>
      <c r="O28" s="4"/>
    </row>
    <row r="29" spans="6:15" ht="13.5" thickBot="1">
      <c r="F29" s="5"/>
      <c r="G29" s="5"/>
      <c r="N29" s="5"/>
      <c r="O29" s="5"/>
    </row>
    <row r="30" spans="2:15" ht="13.5" thickBot="1">
      <c r="B30" s="6" t="s">
        <v>20</v>
      </c>
      <c r="C30" s="7"/>
      <c r="D30" s="7"/>
      <c r="E30" s="7"/>
      <c r="F30" s="8">
        <f>F23+F25-F26-F27-F28</f>
        <v>0</v>
      </c>
      <c r="G30" s="8">
        <f>G23+G25-G26-G27-G28</f>
        <v>0</v>
      </c>
      <c r="K30" s="9" t="s">
        <v>42</v>
      </c>
      <c r="N30" s="10">
        <f>SUM(N26:N28)</f>
        <v>0</v>
      </c>
      <c r="O30" s="10">
        <f>SUM(O26:O28)</f>
        <v>0</v>
      </c>
    </row>
    <row r="31" spans="6:15" ht="12.75">
      <c r="F31" s="5"/>
      <c r="G31" s="5"/>
      <c r="N31" s="5"/>
      <c r="O31" s="5"/>
    </row>
    <row r="32" spans="1:15" ht="12.75">
      <c r="A32" t="s">
        <v>2</v>
      </c>
      <c r="B32" t="s">
        <v>21</v>
      </c>
      <c r="F32" s="4"/>
      <c r="G32" s="4"/>
      <c r="I32" s="18" t="s">
        <v>2</v>
      </c>
      <c r="J32" t="s">
        <v>43</v>
      </c>
      <c r="N32" s="4"/>
      <c r="O32" s="4"/>
    </row>
    <row r="33" spans="1:15" ht="12.75">
      <c r="A33" t="s">
        <v>2</v>
      </c>
      <c r="B33" t="s">
        <v>22</v>
      </c>
      <c r="F33" s="4"/>
      <c r="G33" s="4"/>
      <c r="I33" s="18" t="s">
        <v>2</v>
      </c>
      <c r="J33" t="s">
        <v>44</v>
      </c>
      <c r="N33" s="4"/>
      <c r="O33" s="4"/>
    </row>
    <row r="34" spans="1:15" ht="12.75">
      <c r="A34" t="s">
        <v>4</v>
      </c>
      <c r="B34" t="s">
        <v>23</v>
      </c>
      <c r="F34" s="4"/>
      <c r="G34" s="4"/>
      <c r="I34" s="18" t="s">
        <v>2</v>
      </c>
      <c r="J34" t="s">
        <v>45</v>
      </c>
      <c r="N34" s="4"/>
      <c r="O34" s="4"/>
    </row>
    <row r="35" spans="1:15" ht="12.75">
      <c r="A35" t="s">
        <v>4</v>
      </c>
      <c r="B35" t="s">
        <v>24</v>
      </c>
      <c r="F35" s="4"/>
      <c r="G35" s="4"/>
      <c r="N35" s="5"/>
      <c r="O35" s="5"/>
    </row>
    <row r="36" spans="1:15" ht="12.75">
      <c r="A36" t="s">
        <v>4</v>
      </c>
      <c r="B36" t="s">
        <v>25</v>
      </c>
      <c r="F36" s="4"/>
      <c r="G36" s="4"/>
      <c r="K36" s="9" t="s">
        <v>46</v>
      </c>
      <c r="N36" s="10">
        <f>SUM(N32:N34)</f>
        <v>0</v>
      </c>
      <c r="O36" s="10">
        <f>SUM(O32:O34)</f>
        <v>0</v>
      </c>
    </row>
    <row r="37" spans="6:15" ht="13.5" thickBot="1">
      <c r="F37" s="5"/>
      <c r="G37" s="5"/>
      <c r="N37" s="5"/>
      <c r="O37" s="5"/>
    </row>
    <row r="38" spans="2:7" ht="13.5" thickBot="1">
      <c r="B38" s="6" t="s">
        <v>26</v>
      </c>
      <c r="C38" s="7"/>
      <c r="D38" s="7"/>
      <c r="E38" s="7"/>
      <c r="F38" s="8">
        <f>F30+F32+F33-F34-F35-F36</f>
        <v>0</v>
      </c>
      <c r="G38" s="8">
        <f>G30+G32+G33-G34-G35-G36</f>
        <v>0</v>
      </c>
    </row>
    <row r="39" spans="10:15" ht="13.5" thickBot="1">
      <c r="J39" s="6" t="s">
        <v>47</v>
      </c>
      <c r="K39" s="7"/>
      <c r="L39" s="7"/>
      <c r="M39" s="7"/>
      <c r="N39" s="8">
        <f>N30-N36</f>
        <v>0</v>
      </c>
      <c r="O39" s="8">
        <f>O30-O36</f>
        <v>0</v>
      </c>
    </row>
    <row r="40" spans="14:15" ht="12.75">
      <c r="N40" s="5"/>
      <c r="O40" s="5"/>
    </row>
    <row r="41" spans="9:15" ht="12.75">
      <c r="I41" s="18" t="s">
        <v>4</v>
      </c>
      <c r="J41" t="s">
        <v>48</v>
      </c>
      <c r="N41" s="4"/>
      <c r="O41" s="4"/>
    </row>
    <row r="42" spans="9:15" ht="12.75">
      <c r="I42" s="18" t="s">
        <v>4</v>
      </c>
      <c r="J42" t="s">
        <v>49</v>
      </c>
      <c r="N42" s="4"/>
      <c r="O42" s="4"/>
    </row>
    <row r="43" spans="14:15" ht="12.75">
      <c r="N43" s="5"/>
      <c r="O43" s="5"/>
    </row>
    <row r="44" spans="14:15" ht="13.5" thickBot="1">
      <c r="N44" s="5"/>
      <c r="O44" s="5"/>
    </row>
    <row r="45" spans="10:15" ht="13.5" thickBot="1">
      <c r="J45" s="6" t="s">
        <v>50</v>
      </c>
      <c r="K45" s="7"/>
      <c r="L45" s="7"/>
      <c r="M45" s="7"/>
      <c r="N45" s="8">
        <f>N23+N39-N41-N42</f>
        <v>0</v>
      </c>
      <c r="O45" s="8">
        <f>O23+O39-O41-O42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D3">
      <selection activeCell="N10" sqref="N10:O15"/>
    </sheetView>
  </sheetViews>
  <sheetFormatPr defaultColWidth="11.421875" defaultRowHeight="12.75"/>
  <cols>
    <col min="1" max="1" width="4.57421875" style="0" customWidth="1"/>
    <col min="2" max="2" width="19.8515625" style="0" customWidth="1"/>
    <col min="6" max="6" width="15.00390625" style="0" customWidth="1"/>
    <col min="7" max="7" width="12.7109375" style="0" bestFit="1" customWidth="1"/>
    <col min="8" max="8" width="6.57421875" style="0" customWidth="1"/>
    <col min="9" max="9" width="8.28125" style="18" customWidth="1"/>
    <col min="14" max="14" width="13.421875" style="0" customWidth="1"/>
    <col min="15" max="15" width="15.28125" style="0" customWidth="1"/>
  </cols>
  <sheetData>
    <row r="2" ht="18">
      <c r="B2" s="1" t="s">
        <v>51</v>
      </c>
    </row>
    <row r="5" spans="2:15" ht="15.75">
      <c r="B5" s="2"/>
      <c r="C5" s="2"/>
      <c r="D5" s="2"/>
      <c r="E5" s="2"/>
      <c r="F5" s="3">
        <v>40543</v>
      </c>
      <c r="G5" s="3">
        <v>40178</v>
      </c>
      <c r="J5" s="2"/>
      <c r="K5" s="2"/>
      <c r="L5" s="2"/>
      <c r="M5" s="2"/>
      <c r="N5" s="3">
        <v>40543</v>
      </c>
      <c r="O5" s="3">
        <v>40178</v>
      </c>
    </row>
    <row r="7" spans="1:15" ht="12.75">
      <c r="A7" t="s">
        <v>2</v>
      </c>
      <c r="B7" s="6" t="s">
        <v>20</v>
      </c>
      <c r="C7" s="7"/>
      <c r="D7" s="7"/>
      <c r="E7" s="7"/>
      <c r="F7" s="11">
        <f>'[1]SIG annexe 6'!F31</f>
        <v>1018190</v>
      </c>
      <c r="G7" s="11">
        <f>'[1]SIG annexe 6'!G31</f>
        <v>595704</v>
      </c>
      <c r="I7" s="18" t="s">
        <v>2</v>
      </c>
      <c r="J7" s="6" t="s">
        <v>50</v>
      </c>
      <c r="K7" s="7"/>
      <c r="L7" s="7"/>
      <c r="M7" s="7"/>
      <c r="N7" s="11">
        <f>'[1]SIG annexe 6'!F79</f>
        <v>779776</v>
      </c>
      <c r="O7" s="11">
        <f>'[1]SIG annexe 6'!G79</f>
        <v>36865</v>
      </c>
    </row>
    <row r="9" spans="1:13" ht="12.75">
      <c r="A9" t="s">
        <v>2</v>
      </c>
      <c r="B9" s="12" t="s">
        <v>52</v>
      </c>
      <c r="C9" s="13"/>
      <c r="D9" s="13"/>
      <c r="E9" s="13"/>
      <c r="F9" s="4"/>
      <c r="G9" s="4"/>
      <c r="I9" s="18" t="s">
        <v>0</v>
      </c>
      <c r="J9" s="12" t="s">
        <v>45</v>
      </c>
      <c r="K9" s="13"/>
      <c r="L9" s="13"/>
      <c r="M9" s="13"/>
    </row>
    <row r="10" spans="1:15" ht="12.75">
      <c r="A10" t="s">
        <v>2</v>
      </c>
      <c r="B10" t="s">
        <v>22</v>
      </c>
      <c r="F10" s="4"/>
      <c r="G10" s="4"/>
      <c r="I10" s="18" t="s">
        <v>2</v>
      </c>
      <c r="J10" t="s">
        <v>0</v>
      </c>
      <c r="K10" t="s">
        <v>67</v>
      </c>
      <c r="N10" s="4"/>
      <c r="O10" s="4"/>
    </row>
    <row r="11" spans="1:15" ht="12.75">
      <c r="A11" t="s">
        <v>4</v>
      </c>
      <c r="B11" t="s">
        <v>25</v>
      </c>
      <c r="F11" s="4"/>
      <c r="G11" s="4"/>
      <c r="I11" s="18" t="s">
        <v>2</v>
      </c>
      <c r="J11" t="s">
        <v>0</v>
      </c>
      <c r="K11" t="s">
        <v>68</v>
      </c>
      <c r="N11" s="4"/>
      <c r="O11" s="4"/>
    </row>
    <row r="12" spans="1:15" ht="12.75">
      <c r="A12" s="14" t="s">
        <v>53</v>
      </c>
      <c r="B12" t="s">
        <v>54</v>
      </c>
      <c r="F12" s="4"/>
      <c r="G12" s="4"/>
      <c r="I12" s="18" t="s">
        <v>2</v>
      </c>
      <c r="K12" t="s">
        <v>69</v>
      </c>
      <c r="N12" s="4"/>
      <c r="O12" s="4"/>
    </row>
    <row r="13" ht="12.75">
      <c r="J13" t="s">
        <v>0</v>
      </c>
    </row>
    <row r="14" spans="1:11" ht="12.75">
      <c r="A14" t="s">
        <v>2</v>
      </c>
      <c r="B14" t="s">
        <v>55</v>
      </c>
      <c r="F14" s="4"/>
      <c r="G14" s="4"/>
      <c r="J14" s="12" t="s">
        <v>70</v>
      </c>
      <c r="K14" s="13"/>
    </row>
    <row r="15" spans="1:15" ht="12.75">
      <c r="A15" t="s">
        <v>4</v>
      </c>
      <c r="B15" t="s">
        <v>56</v>
      </c>
      <c r="F15" s="4"/>
      <c r="G15" s="4"/>
      <c r="I15" s="18" t="s">
        <v>4</v>
      </c>
      <c r="J15" t="s">
        <v>0</v>
      </c>
      <c r="K15" t="s">
        <v>67</v>
      </c>
      <c r="N15" s="4"/>
      <c r="O15" s="4"/>
    </row>
    <row r="16" spans="1:15" ht="12.75">
      <c r="A16" t="s">
        <v>4</v>
      </c>
      <c r="B16" t="s">
        <v>57</v>
      </c>
      <c r="F16" s="4"/>
      <c r="G16" s="4"/>
      <c r="I16" s="18" t="s">
        <v>4</v>
      </c>
      <c r="J16" t="s">
        <v>0</v>
      </c>
      <c r="K16" t="s">
        <v>68</v>
      </c>
      <c r="N16" s="4"/>
      <c r="O16" s="4"/>
    </row>
    <row r="17" spans="1:15" ht="12.75">
      <c r="A17" t="s">
        <v>2</v>
      </c>
      <c r="B17" t="s">
        <v>58</v>
      </c>
      <c r="F17" s="4"/>
      <c r="G17" s="4"/>
      <c r="I17" s="18" t="s">
        <v>4</v>
      </c>
      <c r="K17" t="s">
        <v>69</v>
      </c>
      <c r="N17" s="4"/>
      <c r="O17" s="4"/>
    </row>
    <row r="19" spans="1:15" ht="12.75">
      <c r="A19" t="s">
        <v>2</v>
      </c>
      <c r="B19" t="s">
        <v>59</v>
      </c>
      <c r="F19" s="4"/>
      <c r="G19" s="4"/>
      <c r="I19" s="18" t="s">
        <v>4</v>
      </c>
      <c r="J19" t="s">
        <v>60</v>
      </c>
      <c r="N19" s="4"/>
      <c r="O19" s="4"/>
    </row>
    <row r="20" spans="1:15" ht="12.75">
      <c r="A20" t="s">
        <v>4</v>
      </c>
      <c r="B20" t="s">
        <v>60</v>
      </c>
      <c r="F20" s="4"/>
      <c r="G20" s="4"/>
      <c r="I20" s="18" t="s">
        <v>2</v>
      </c>
      <c r="J20" t="s">
        <v>64</v>
      </c>
      <c r="N20" s="4"/>
      <c r="O20" s="4"/>
    </row>
    <row r="21" spans="1:15" ht="12.75">
      <c r="A21" t="s">
        <v>4</v>
      </c>
      <c r="B21" t="s">
        <v>61</v>
      </c>
      <c r="F21" s="4"/>
      <c r="G21" s="4"/>
      <c r="I21" s="18" t="s">
        <v>4</v>
      </c>
      <c r="J21" t="s">
        <v>61</v>
      </c>
      <c r="N21" s="4"/>
      <c r="O21" s="4"/>
    </row>
    <row r="22" spans="1:7" ht="12.75">
      <c r="A22" t="s">
        <v>4</v>
      </c>
      <c r="B22" t="s">
        <v>62</v>
      </c>
      <c r="F22" s="4"/>
      <c r="G22" s="4"/>
    </row>
    <row r="23" ht="13.5" thickBot="1"/>
    <row r="24" spans="1:15" ht="16.5" thickBot="1">
      <c r="A24" t="s">
        <v>4</v>
      </c>
      <c r="B24" t="s">
        <v>63</v>
      </c>
      <c r="F24" s="4"/>
      <c r="G24" s="4"/>
      <c r="M24" s="15" t="s">
        <v>66</v>
      </c>
      <c r="N24" s="16">
        <f>N7+N10+N11+N12-N15-N16-N17-N19+N20-N21</f>
        <v>779776</v>
      </c>
      <c r="O24" s="16">
        <f>O7+O10+O11+O12-O15-O16-O17-O19+O20-O21</f>
        <v>36865</v>
      </c>
    </row>
    <row r="25" spans="1:7" ht="12.75">
      <c r="A25" t="s">
        <v>2</v>
      </c>
      <c r="B25" t="s">
        <v>64</v>
      </c>
      <c r="F25" s="4"/>
      <c r="G25" s="4"/>
    </row>
    <row r="26" spans="1:15" ht="12.75">
      <c r="A26" t="s">
        <v>2</v>
      </c>
      <c r="B26" t="s">
        <v>65</v>
      </c>
      <c r="F26" s="4"/>
      <c r="G26" s="4"/>
      <c r="M26" t="s">
        <v>71</v>
      </c>
      <c r="N26" s="17">
        <f>F32-N24</f>
        <v>238414</v>
      </c>
      <c r="O26" s="17">
        <f>G32-O24</f>
        <v>558839</v>
      </c>
    </row>
    <row r="28" spans="1:7" ht="12.75">
      <c r="A28" t="s">
        <v>4</v>
      </c>
      <c r="B28" t="s">
        <v>48</v>
      </c>
      <c r="F28" s="4"/>
      <c r="G28" s="4"/>
    </row>
    <row r="29" spans="1:7" ht="12.75">
      <c r="A29" t="s">
        <v>4</v>
      </c>
      <c r="B29" t="s">
        <v>49</v>
      </c>
      <c r="F29" s="4"/>
      <c r="G29" s="4"/>
    </row>
    <row r="31" ht="13.5" thickBot="1"/>
    <row r="32" spans="5:7" ht="16.5" thickBot="1">
      <c r="E32" s="15" t="s">
        <v>66</v>
      </c>
      <c r="F32" s="16">
        <f>F7+F9+F10-F11+F12+F14-F15-F16+F17+F19-F20-F21-F22-F24+F25+F26-F28-F29</f>
        <v>1018190</v>
      </c>
      <c r="G32" s="16">
        <f>G7+G9+G10-G11+G12+G14-G15-G16+G17+G19-G20-G21-G22-G24+G25+G26-G28-G29</f>
        <v>595704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3.421875" style="0" customWidth="1"/>
    <col min="6" max="7" width="12.7109375" style="0" bestFit="1" customWidth="1"/>
  </cols>
  <sheetData>
    <row r="1" ht="12.75">
      <c r="E1" t="s">
        <v>0</v>
      </c>
    </row>
    <row r="2" spans="1:4" ht="18">
      <c r="A2" s="28"/>
      <c r="B2" s="29" t="s">
        <v>72</v>
      </c>
      <c r="C2" s="30"/>
      <c r="D2" s="29"/>
    </row>
    <row r="5" spans="2:7" ht="15.75">
      <c r="B5" s="2"/>
      <c r="C5" s="2"/>
      <c r="D5" s="2"/>
      <c r="E5" s="2"/>
      <c r="F5" s="3">
        <v>40543</v>
      </c>
      <c r="G5" s="3">
        <v>40178</v>
      </c>
    </row>
    <row r="7" spans="6:7" ht="13.5" thickBot="1">
      <c r="F7" s="5"/>
      <c r="G7" s="5"/>
    </row>
    <row r="8" spans="2:7" ht="13.5" thickBot="1">
      <c r="B8" s="19" t="s">
        <v>20</v>
      </c>
      <c r="C8" s="20"/>
      <c r="D8" s="20"/>
      <c r="E8" s="20"/>
      <c r="F8" s="21">
        <v>1018190</v>
      </c>
      <c r="G8" s="21">
        <v>595704</v>
      </c>
    </row>
    <row r="9" spans="6:7" ht="12.75">
      <c r="F9" s="5"/>
      <c r="G9" s="5"/>
    </row>
    <row r="10" spans="1:7" ht="12.75">
      <c r="A10" t="s">
        <v>2</v>
      </c>
      <c r="B10" t="s">
        <v>21</v>
      </c>
      <c r="F10" s="27"/>
      <c r="G10" s="27"/>
    </row>
    <row r="11" spans="1:7" ht="12.75">
      <c r="A11" t="s">
        <v>2</v>
      </c>
      <c r="B11" s="22" t="s">
        <v>22</v>
      </c>
      <c r="C11" s="22"/>
      <c r="D11" s="22"/>
      <c r="E11" s="22"/>
      <c r="F11" s="23"/>
      <c r="G11" s="23"/>
    </row>
    <row r="12" spans="1:7" ht="12.75">
      <c r="A12" t="s">
        <v>4</v>
      </c>
      <c r="B12" t="s">
        <v>23</v>
      </c>
      <c r="F12" s="27"/>
      <c r="G12" s="27"/>
    </row>
    <row r="13" spans="1:7" ht="12.75">
      <c r="A13" t="s">
        <v>4</v>
      </c>
      <c r="B13" t="s">
        <v>24</v>
      </c>
      <c r="F13" s="27"/>
      <c r="G13" s="27"/>
    </row>
    <row r="14" spans="1:7" ht="12.75">
      <c r="A14" t="s">
        <v>4</v>
      </c>
      <c r="B14" s="22" t="s">
        <v>25</v>
      </c>
      <c r="C14" s="22"/>
      <c r="D14" s="22"/>
      <c r="E14" s="22"/>
      <c r="F14" s="23"/>
      <c r="G14" s="23"/>
    </row>
    <row r="15" spans="6:7" ht="13.5" thickBot="1">
      <c r="F15" s="5"/>
      <c r="G15" s="5"/>
    </row>
    <row r="16" spans="2:7" ht="13.5" thickBot="1">
      <c r="B16" s="24" t="s">
        <v>26</v>
      </c>
      <c r="C16" s="25"/>
      <c r="D16" s="25"/>
      <c r="E16" s="25"/>
      <c r="F16" s="26">
        <f>F8+F10+F11-F12-F13-F14</f>
        <v>1018190</v>
      </c>
      <c r="G16" s="26">
        <f>G8+G10+G11-G12-G13-G14</f>
        <v>595704</v>
      </c>
    </row>
    <row r="19" ht="13.5" thickBot="1"/>
    <row r="20" spans="2:7" ht="13.5" thickBot="1">
      <c r="B20" s="19" t="s">
        <v>73</v>
      </c>
      <c r="C20" s="20" t="s">
        <v>74</v>
      </c>
      <c r="D20" s="20"/>
      <c r="E20" s="20"/>
      <c r="F20" s="21">
        <f>F8+F11-F14</f>
        <v>1018190</v>
      </c>
      <c r="G20" s="21">
        <f>G8+G11-G14</f>
        <v>595704</v>
      </c>
    </row>
    <row r="22" ht="13.5" thickBot="1"/>
    <row r="23" spans="2:7" ht="13.5" thickBot="1">
      <c r="B23" s="24" t="s">
        <v>73</v>
      </c>
      <c r="C23" s="25" t="s">
        <v>75</v>
      </c>
      <c r="D23" s="25"/>
      <c r="E23" s="25"/>
      <c r="F23" s="26">
        <f>F16-F10+F13</f>
        <v>1018190</v>
      </c>
      <c r="G23" s="26">
        <f>G16-G10+G12+G13</f>
        <v>595704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1">
      <selection activeCell="F10" sqref="F10:G14"/>
    </sheetView>
  </sheetViews>
  <sheetFormatPr defaultColWidth="11.421875" defaultRowHeight="12.75"/>
  <cols>
    <col min="1" max="1" width="4.140625" style="0" customWidth="1"/>
    <col min="6" max="6" width="14.140625" style="0" customWidth="1"/>
    <col min="7" max="7" width="13.421875" style="0" customWidth="1"/>
  </cols>
  <sheetData>
    <row r="2" spans="2:4" ht="18">
      <c r="B2" s="1" t="s">
        <v>76</v>
      </c>
      <c r="D2" s="1"/>
    </row>
    <row r="5" spans="2:7" ht="15.75">
      <c r="B5" s="2"/>
      <c r="C5" s="2"/>
      <c r="D5" s="2"/>
      <c r="E5" s="2"/>
      <c r="F5" s="3">
        <v>40543</v>
      </c>
      <c r="G5" s="3">
        <v>40178</v>
      </c>
    </row>
    <row r="7" spans="6:7" ht="13.5" thickBot="1">
      <c r="F7" s="5"/>
      <c r="G7" s="5"/>
    </row>
    <row r="8" spans="2:7" ht="13.5" thickBot="1">
      <c r="B8" s="6" t="s">
        <v>20</v>
      </c>
      <c r="C8" s="7"/>
      <c r="D8" s="7"/>
      <c r="E8" s="7"/>
      <c r="F8" s="8">
        <v>1018190</v>
      </c>
      <c r="G8" s="8">
        <v>595704</v>
      </c>
    </row>
    <row r="9" spans="6:7" ht="12.75">
      <c r="F9" s="5"/>
      <c r="G9" s="5"/>
    </row>
    <row r="10" spans="1:7" ht="12.75">
      <c r="A10" t="s">
        <v>2</v>
      </c>
      <c r="B10" t="s">
        <v>21</v>
      </c>
      <c r="F10" s="27"/>
      <c r="G10" s="27"/>
    </row>
    <row r="11" spans="1:7" ht="12.75">
      <c r="A11" t="s">
        <v>2</v>
      </c>
      <c r="B11" t="s">
        <v>22</v>
      </c>
      <c r="F11" s="4"/>
      <c r="G11" s="4"/>
    </row>
    <row r="12" spans="1:7" ht="12.75">
      <c r="A12" t="s">
        <v>4</v>
      </c>
      <c r="B12" t="s">
        <v>23</v>
      </c>
      <c r="F12" s="27"/>
      <c r="G12" s="27"/>
    </row>
    <row r="13" spans="1:7" ht="12.75">
      <c r="A13" t="s">
        <v>4</v>
      </c>
      <c r="B13" t="s">
        <v>24</v>
      </c>
      <c r="F13" s="27"/>
      <c r="G13" s="27"/>
    </row>
    <row r="14" spans="1:7" ht="12.75">
      <c r="A14" t="s">
        <v>4</v>
      </c>
      <c r="B14" t="s">
        <v>25</v>
      </c>
      <c r="F14" s="4"/>
      <c r="G14" s="4"/>
    </row>
    <row r="15" spans="6:7" ht="13.5" thickBot="1">
      <c r="F15" s="5"/>
      <c r="G15" s="5"/>
    </row>
    <row r="16" spans="2:7" ht="13.5" thickBot="1">
      <c r="B16" s="6" t="s">
        <v>26</v>
      </c>
      <c r="C16" s="7"/>
      <c r="D16" s="7"/>
      <c r="E16" s="7"/>
      <c r="F16" s="8">
        <f>F8+F10+F11-F12-F13-F14</f>
        <v>1018190</v>
      </c>
      <c r="G16" s="8">
        <f>G8+G10+G11-G12-G13-G14</f>
        <v>595704</v>
      </c>
    </row>
    <row r="18" ht="12.75">
      <c r="B18" t="s">
        <v>77</v>
      </c>
    </row>
    <row r="19" ht="13.5" thickBot="1"/>
    <row r="20" spans="1:7" ht="13.5" thickBot="1">
      <c r="A20" s="18"/>
      <c r="B20" s="6" t="s">
        <v>38</v>
      </c>
      <c r="C20" s="7"/>
      <c r="D20" s="7"/>
      <c r="E20" s="7"/>
      <c r="F20" s="8">
        <f>SIG!N23</f>
        <v>0</v>
      </c>
      <c r="G20" s="8">
        <f>SIG!O23</f>
        <v>0</v>
      </c>
    </row>
    <row r="21" spans="1:7" ht="12.75">
      <c r="A21" s="18"/>
      <c r="F21" s="5"/>
      <c r="G21" s="5"/>
    </row>
    <row r="22" ht="12.75">
      <c r="B22" t="s">
        <v>77</v>
      </c>
    </row>
    <row r="23" ht="13.5" thickBot="1">
      <c r="A23" s="18"/>
    </row>
    <row r="24" spans="1:7" ht="13.5" thickBot="1">
      <c r="A24" s="18"/>
      <c r="B24" s="6" t="s">
        <v>47</v>
      </c>
      <c r="C24" s="7"/>
      <c r="D24" s="7"/>
      <c r="E24" s="7"/>
      <c r="F24" s="8">
        <v>0</v>
      </c>
      <c r="G24" s="8">
        <v>0</v>
      </c>
    </row>
    <row r="25" spans="1:7" ht="12.75">
      <c r="A25" s="18"/>
      <c r="F25" s="5"/>
      <c r="G25" s="5"/>
    </row>
    <row r="26" spans="1:7" ht="12.75">
      <c r="A26" s="18" t="s">
        <v>4</v>
      </c>
      <c r="B26" t="s">
        <v>48</v>
      </c>
      <c r="F26" s="4"/>
      <c r="G26" s="4"/>
    </row>
    <row r="27" spans="1:7" ht="12.75">
      <c r="A27" s="18" t="s">
        <v>4</v>
      </c>
      <c r="B27" t="s">
        <v>49</v>
      </c>
      <c r="F27" s="4">
        <v>237050</v>
      </c>
      <c r="G27" s="4">
        <v>98658</v>
      </c>
    </row>
    <row r="28" spans="1:7" ht="12.75">
      <c r="A28" s="18"/>
      <c r="F28" s="5"/>
      <c r="G28" s="5"/>
    </row>
    <row r="29" spans="1:7" ht="13.5" thickBot="1">
      <c r="A29" s="18"/>
      <c r="F29" s="5"/>
      <c r="G29" s="5"/>
    </row>
    <row r="30" spans="1:7" ht="13.5" thickBot="1">
      <c r="A30" s="18"/>
      <c r="B30" s="24" t="s">
        <v>50</v>
      </c>
      <c r="C30" s="25"/>
      <c r="D30" s="25"/>
      <c r="E30" s="25"/>
      <c r="F30" s="26">
        <v>779776</v>
      </c>
      <c r="G30" s="26">
        <v>36865</v>
      </c>
    </row>
    <row r="32" ht="13.5" thickBot="1"/>
    <row r="33" spans="2:7" ht="13.5" thickBot="1">
      <c r="B33" s="24" t="s">
        <v>78</v>
      </c>
      <c r="C33" s="25" t="s">
        <v>79</v>
      </c>
      <c r="D33" s="25"/>
      <c r="E33" s="25"/>
      <c r="F33" s="26">
        <f>F30+F13+F12-F10</f>
        <v>779776</v>
      </c>
      <c r="G33" s="26">
        <f>G30+G13+G12-G10</f>
        <v>36865</v>
      </c>
    </row>
    <row r="35" spans="1:7" ht="12.75">
      <c r="A35" s="22" t="s">
        <v>4</v>
      </c>
      <c r="B35" s="22" t="s">
        <v>80</v>
      </c>
      <c r="C35" s="22"/>
      <c r="D35" s="22"/>
      <c r="E35" s="22"/>
      <c r="F35" s="22">
        <v>-695423</v>
      </c>
      <c r="G35" s="22"/>
    </row>
    <row r="36" spans="1:7" ht="12.75">
      <c r="A36" s="22"/>
      <c r="B36" s="22"/>
      <c r="C36" s="22"/>
      <c r="D36" s="22"/>
      <c r="E36" s="22"/>
      <c r="F36" s="22"/>
      <c r="G36" s="22"/>
    </row>
    <row r="37" spans="1:7" ht="12.75">
      <c r="A37" s="22" t="s">
        <v>4</v>
      </c>
      <c r="B37" s="22" t="s">
        <v>81</v>
      </c>
      <c r="C37" s="22"/>
      <c r="D37" s="22"/>
      <c r="E37" s="22"/>
      <c r="F37" s="22">
        <v>100000</v>
      </c>
      <c r="G37" s="22" t="s">
        <v>83</v>
      </c>
    </row>
    <row r="38" ht="13.5" thickBot="1"/>
    <row r="39" spans="2:6" ht="13.5" thickBot="1">
      <c r="B39" s="19" t="s">
        <v>82</v>
      </c>
      <c r="C39" s="20"/>
      <c r="D39" s="20"/>
      <c r="E39" s="20"/>
      <c r="F39" s="21">
        <f>F33-F35-F37</f>
        <v>1375199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Brasseries Kronenbourg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K014010</dc:creator>
  <cp:keywords/>
  <dc:description/>
  <cp:lastModifiedBy>Fritig, Laurent</cp:lastModifiedBy>
  <dcterms:created xsi:type="dcterms:W3CDTF">2012-03-01T22:49:25Z</dcterms:created>
  <dcterms:modified xsi:type="dcterms:W3CDTF">2016-04-01T11:15:52Z</dcterms:modified>
  <cp:category/>
  <cp:version/>
  <cp:contentType/>
  <cp:contentStatus/>
</cp:coreProperties>
</file>